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Z50\Documents\PICM\SZKOLENIA\CM - klient LondonSAM - Lundbeck\"/>
    </mc:Choice>
  </mc:AlternateContent>
  <bookViews>
    <workbookView xWindow="0" yWindow="0" windowWidth="10650" windowHeight="630"/>
  </bookViews>
  <sheets>
    <sheet name="2011" sheetId="1" r:id="rId1"/>
    <sheet name="2014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N33" i="2" s="1"/>
  <c r="M32" i="2"/>
  <c r="P25" i="2"/>
  <c r="Q25" i="2" s="1"/>
  <c r="C20" i="2"/>
  <c r="P19" i="2"/>
  <c r="Q19" i="2" s="1"/>
  <c r="I18" i="2"/>
  <c r="H18" i="2"/>
  <c r="G18" i="2"/>
  <c r="J17" i="2"/>
  <c r="J16" i="2"/>
  <c r="J15" i="2"/>
  <c r="J14" i="2"/>
  <c r="P13" i="2"/>
  <c r="Q13" i="2" s="1"/>
  <c r="J13" i="2"/>
  <c r="J12" i="2"/>
  <c r="J11" i="2"/>
  <c r="J10" i="2"/>
  <c r="J9" i="2"/>
  <c r="Q8" i="2"/>
  <c r="P8" i="2"/>
  <c r="J8" i="2"/>
  <c r="G18" i="1"/>
  <c r="Q32" i="2" l="1"/>
  <c r="J18" i="2"/>
  <c r="H19" i="2"/>
  <c r="C20" i="1"/>
  <c r="P25" i="1"/>
  <c r="Q25" i="1" s="1"/>
  <c r="P19" i="1"/>
  <c r="Q19" i="1" s="1"/>
  <c r="P13" i="1"/>
  <c r="Q13" i="1" s="1"/>
  <c r="P8" i="1"/>
  <c r="Q8" i="1" s="1"/>
  <c r="N32" i="1"/>
  <c r="N33" i="1" s="1"/>
  <c r="J9" i="1"/>
  <c r="J10" i="1"/>
  <c r="J11" i="1"/>
  <c r="J12" i="1"/>
  <c r="J13" i="1"/>
  <c r="J14" i="1"/>
  <c r="J15" i="1"/>
  <c r="J16" i="1"/>
  <c r="J17" i="1"/>
  <c r="J8" i="1"/>
  <c r="M32" i="1"/>
  <c r="H18" i="1"/>
  <c r="I18" i="1"/>
  <c r="D20" i="2" l="1"/>
  <c r="D22" i="2" s="1"/>
  <c r="Q32" i="1"/>
  <c r="H19" i="1"/>
  <c r="J18" i="1"/>
  <c r="D20" i="1" l="1"/>
  <c r="D22" i="1" s="1"/>
</calcChain>
</file>

<file path=xl/sharedStrings.xml><?xml version="1.0" encoding="utf-8"?>
<sst xmlns="http://schemas.openxmlformats.org/spreadsheetml/2006/main" count="254" uniqueCount="89">
  <si>
    <t>liczba punktów</t>
  </si>
  <si>
    <t>WYNIK</t>
  </si>
  <si>
    <t>wskaźnik płynności bieżącej</t>
  </si>
  <si>
    <t>wskaźnik płynności wysokiej</t>
  </si>
  <si>
    <t>wskaźnik długu</t>
  </si>
  <si>
    <t>wskaźnik rentowności sprzedaży</t>
  </si>
  <si>
    <t>wskaźnik cyklu należności</t>
  </si>
  <si>
    <t>wskaźnik cyklu zapasów</t>
  </si>
  <si>
    <t>wskaźnik pozycji kredytowej</t>
  </si>
  <si>
    <t>wskaźnik udziału zapasów w aktywach</t>
  </si>
  <si>
    <t>wskaźnik cyklu zobowiązań</t>
  </si>
  <si>
    <t>&gt; 2,5</t>
  </si>
  <si>
    <t>2,0 - 2,5</t>
  </si>
  <si>
    <t>1,5 - 2,0</t>
  </si>
  <si>
    <t>1,0 - 1,5</t>
  </si>
  <si>
    <t>&lt; 1</t>
  </si>
  <si>
    <t>&gt; 1,5</t>
  </si>
  <si>
    <t>1,25 - 1,5</t>
  </si>
  <si>
    <t>1,0 - 1,25</t>
  </si>
  <si>
    <t>0,75 - 1,0</t>
  </si>
  <si>
    <t>&lt; 0,75</t>
  </si>
  <si>
    <t>&lt; 0,5</t>
  </si>
  <si>
    <t>0,5 - 0,75</t>
  </si>
  <si>
    <t xml:space="preserve"> 0,75 - 1,0</t>
  </si>
  <si>
    <t>&gt; 8%</t>
  </si>
  <si>
    <t>8% - 6%</t>
  </si>
  <si>
    <t>6% - 3,5%</t>
  </si>
  <si>
    <t>3,5% - 1%</t>
  </si>
  <si>
    <t>&lt; 1%</t>
  </si>
  <si>
    <t>&lt; 30 dni</t>
  </si>
  <si>
    <t>30 - 40 dni</t>
  </si>
  <si>
    <t>40 - 50 dni</t>
  </si>
  <si>
    <t>50 - 60 dni</t>
  </si>
  <si>
    <t>&gt; 60 dni</t>
  </si>
  <si>
    <t>&gt; 2,0</t>
  </si>
  <si>
    <t>&lt; 0,3</t>
  </si>
  <si>
    <t>0,3 - 0,35</t>
  </si>
  <si>
    <t>0,35 - 0,4</t>
  </si>
  <si>
    <t>0,4 - 0,6</t>
  </si>
  <si>
    <t>&gt; 0,6</t>
  </si>
  <si>
    <t>MAX</t>
  </si>
  <si>
    <t>przedział</t>
  </si>
  <si>
    <t>minimalne</t>
  </si>
  <si>
    <t>małe</t>
  </si>
  <si>
    <t>umiarkowane</t>
  </si>
  <si>
    <t>duże</t>
  </si>
  <si>
    <t>bardzo duże</t>
  </si>
  <si>
    <t>NOTA</t>
  </si>
  <si>
    <t>fatalna</t>
  </si>
  <si>
    <t>dobra</t>
  </si>
  <si>
    <t>x</t>
  </si>
  <si>
    <t>jakość</t>
  </si>
  <si>
    <t>wysoka</t>
  </si>
  <si>
    <t>średnia</t>
  </si>
  <si>
    <t>niska</t>
  </si>
  <si>
    <t>A</t>
  </si>
  <si>
    <t>B</t>
  </si>
  <si>
    <t>C</t>
  </si>
  <si>
    <t>D</t>
  </si>
  <si>
    <t>E</t>
  </si>
  <si>
    <t>WSKAŹNIKI FINANSOWE</t>
  </si>
  <si>
    <t>FIRMA</t>
  </si>
  <si>
    <t>znakomita</t>
  </si>
  <si>
    <t>moralność płatnicza (średnie opóźnienie)</t>
  </si>
  <si>
    <t>&lt; 0 dni</t>
  </si>
  <si>
    <t>jakość zarządzania</t>
  </si>
  <si>
    <t>wystarczająca</t>
  </si>
  <si>
    <t>przeciętna</t>
  </si>
  <si>
    <t>niewystarczająca</t>
  </si>
  <si>
    <t>katastrofalna</t>
  </si>
  <si>
    <t>CZYNNIKI JAKOŚCIOWE</t>
  </si>
  <si>
    <t>czas współpracy</t>
  </si>
  <si>
    <t>poniżej roku</t>
  </si>
  <si>
    <t>1 - do 3 lat</t>
  </si>
  <si>
    <t>3 - do 4 lat</t>
  </si>
  <si>
    <t>4 - do 6 lat</t>
  </si>
  <si>
    <t>powyżej 6 lat</t>
  </si>
  <si>
    <t>CZYNNIKI ILOŚCIOWE</t>
  </si>
  <si>
    <t>WAGA</t>
  </si>
  <si>
    <t>pozycja konkurencyjna</t>
  </si>
  <si>
    <t>WSKAŹNIK XXXX</t>
  </si>
  <si>
    <t>ryzyko</t>
  </si>
  <si>
    <t>&lt; 10 %</t>
  </si>
  <si>
    <t>10% - 29%</t>
  </si>
  <si>
    <t>30% - 59%</t>
  </si>
  <si>
    <t>60% - 79%</t>
  </si>
  <si>
    <t>80% - 100%</t>
  </si>
  <si>
    <t>klasa ryzyka</t>
  </si>
  <si>
    <t>wskażnik pozycji kredytowej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</si>
</sst>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2" borderId="1" xfId="1" applyFill="1" applyAlignment="1">
      <alignment horizontal="center"/>
    </xf>
    <xf numFmtId="0" fontId="1" fillId="2" borderId="1" xfId="1" applyFill="1"/>
    <xf numFmtId="16" fontId="1" fillId="2" borderId="1" xfId="1" quotePrefix="1" applyNumberFormat="1" applyFill="1" applyAlignment="1">
      <alignment horizontal="center"/>
    </xf>
    <xf numFmtId="0" fontId="1" fillId="3" borderId="1" xfId="1" applyFill="1" applyAlignment="1">
      <alignment horizontal="center"/>
    </xf>
    <xf numFmtId="0" fontId="1" fillId="3" borderId="1" xfId="1" applyFill="1" applyAlignment="1">
      <alignment horizontal="center"/>
    </xf>
    <xf numFmtId="0" fontId="1" fillId="3" borderId="1" xfId="1" applyFill="1"/>
    <xf numFmtId="0" fontId="2" fillId="4" borderId="1" xfId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5" fillId="2" borderId="0" xfId="1" applyFont="1" applyFill="1" applyBorder="1" applyAlignment="1">
      <alignment horizontal="center"/>
    </xf>
    <xf numFmtId="9" fontId="2" fillId="4" borderId="1" xfId="2" applyFont="1" applyFill="1" applyBorder="1" applyAlignment="1">
      <alignment horizontal="center"/>
    </xf>
    <xf numFmtId="9" fontId="1" fillId="3" borderId="1" xfId="2" applyFont="1" applyFill="1" applyBorder="1" applyAlignment="1">
      <alignment horizontal="center"/>
    </xf>
    <xf numFmtId="0" fontId="6" fillId="2" borderId="1" xfId="1" applyFont="1" applyFill="1" applyAlignment="1">
      <alignment horizontal="center"/>
    </xf>
    <xf numFmtId="16" fontId="1" fillId="2" borderId="0" xfId="1" quotePrefix="1" applyNumberForma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6" fillId="2" borderId="1" xfId="1" applyFont="1" applyFill="1"/>
    <xf numFmtId="0" fontId="1" fillId="3" borderId="0" xfId="1" applyFill="1" applyBorder="1" applyAlignment="1">
      <alignment horizontal="center" vertical="center"/>
    </xf>
    <xf numFmtId="2" fontId="1" fillId="3" borderId="0" xfId="2" applyNumberFormat="1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  <xf numFmtId="9" fontId="3" fillId="4" borderId="0" xfId="0" applyNumberFormat="1" applyFont="1" applyFill="1" applyAlignment="1">
      <alignment horizontal="center"/>
    </xf>
    <xf numFmtId="9" fontId="2" fillId="2" borderId="0" xfId="2" applyFont="1" applyFill="1" applyBorder="1" applyAlignment="1">
      <alignment horizontal="center"/>
    </xf>
    <xf numFmtId="0" fontId="1" fillId="3" borderId="1" xfId="1" applyFill="1" applyAlignment="1">
      <alignment horizontal="center"/>
    </xf>
    <xf numFmtId="0" fontId="1" fillId="3" borderId="1" xfId="1" applyFill="1" applyAlignment="1">
      <alignment horizontal="center"/>
    </xf>
    <xf numFmtId="0" fontId="1" fillId="3" borderId="1" xfId="1" applyFill="1" applyAlignment="1">
      <alignment horizontal="center" vertical="center"/>
    </xf>
    <xf numFmtId="9" fontId="7" fillId="4" borderId="0" xfId="2" applyFont="1" applyFill="1" applyAlignment="1">
      <alignment horizontal="center" vertical="center"/>
    </xf>
    <xf numFmtId="0" fontId="8" fillId="5" borderId="0" xfId="2" applyNumberFormat="1" applyFont="1" applyFill="1" applyAlignment="1">
      <alignment horizontal="center" vertical="center"/>
    </xf>
  </cellXfs>
  <cellStyles count="3">
    <cellStyle name="Nagłówek 3" xfId="1" builtinId="1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33</xdr:row>
      <xdr:rowOff>133350</xdr:rowOff>
    </xdr:from>
    <xdr:to>
      <xdr:col>2</xdr:col>
      <xdr:colOff>161925</xdr:colOff>
      <xdr:row>35</xdr:row>
      <xdr:rowOff>171450</xdr:rowOff>
    </xdr:to>
    <xdr:pic>
      <xdr:nvPicPr>
        <xdr:cNvPr id="2" name="Obraz 1" descr="http://ccms.wip.pl/uploads/files/photos/3d4c2a53ab985ef16577c31fe6810620880e81ad.jpg">
          <a:extLst>
            <a:ext uri="{FF2B5EF4-FFF2-40B4-BE49-F238E27FC236}">
              <a16:creationId xmlns:a16="http://schemas.microsoft.com/office/drawing/2014/main" id="{DB428EAE-97DC-4498-984F-2A81B1F2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96075"/>
          <a:ext cx="2400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33</xdr:row>
      <xdr:rowOff>133350</xdr:rowOff>
    </xdr:from>
    <xdr:to>
      <xdr:col>2</xdr:col>
      <xdr:colOff>161925</xdr:colOff>
      <xdr:row>35</xdr:row>
      <xdr:rowOff>171450</xdr:rowOff>
    </xdr:to>
    <xdr:pic>
      <xdr:nvPicPr>
        <xdr:cNvPr id="2" name="Obraz 1" descr="http://ccms.wip.pl/uploads/files/photos/3d4c2a53ab985ef16577c31fe6810620880e81ad.jpg">
          <a:extLst>
            <a:ext uri="{FF2B5EF4-FFF2-40B4-BE49-F238E27FC236}">
              <a16:creationId xmlns:a16="http://schemas.microsoft.com/office/drawing/2014/main" id="{BE43BF2B-E0AA-4A79-9F25-EF60F95C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96075"/>
          <a:ext cx="2400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5"/>
  <sheetViews>
    <sheetView tabSelected="1" workbookViewId="0">
      <selection activeCell="I9" sqref="I9"/>
    </sheetView>
  </sheetViews>
  <sheetFormatPr defaultRowHeight="15" x14ac:dyDescent="0.25"/>
  <cols>
    <col min="1" max="1" width="9.140625" style="1"/>
    <col min="2" max="2" width="35.42578125" style="1" bestFit="1" customWidth="1"/>
    <col min="3" max="7" width="15.7109375" style="1" customWidth="1"/>
    <col min="8" max="11" width="9.140625" style="1"/>
    <col min="12" max="12" width="38.42578125" style="1" bestFit="1" customWidth="1"/>
    <col min="13" max="13" width="15.7109375" style="1" customWidth="1"/>
    <col min="14" max="16384" width="9.140625" style="1"/>
  </cols>
  <sheetData>
    <row r="2" spans="2:17" x14ac:dyDescent="0.25">
      <c r="B2" s="1" t="s">
        <v>61</v>
      </c>
    </row>
    <row r="4" spans="2:17" ht="15.75" thickBot="1" x14ac:dyDescent="0.3">
      <c r="B4" s="8" t="s">
        <v>77</v>
      </c>
      <c r="I4" s="11">
        <v>0.4</v>
      </c>
      <c r="J4" s="21"/>
      <c r="L4" s="8" t="s">
        <v>70</v>
      </c>
      <c r="M4" s="10"/>
      <c r="N4" s="10"/>
      <c r="O4" s="11">
        <v>0.6</v>
      </c>
    </row>
    <row r="6" spans="2:17" ht="15.75" thickBot="1" x14ac:dyDescent="0.3">
      <c r="B6" s="24" t="s">
        <v>60</v>
      </c>
      <c r="C6" s="23" t="s">
        <v>0</v>
      </c>
      <c r="D6" s="23"/>
      <c r="E6" s="23"/>
      <c r="F6" s="23"/>
      <c r="G6" s="23"/>
      <c r="H6" s="24" t="s">
        <v>1</v>
      </c>
      <c r="I6" s="24" t="s">
        <v>78</v>
      </c>
      <c r="J6" s="17"/>
      <c r="M6" s="5" t="s">
        <v>47</v>
      </c>
      <c r="N6" s="5" t="s">
        <v>1</v>
      </c>
      <c r="O6" s="6" t="s">
        <v>78</v>
      </c>
    </row>
    <row r="7" spans="2:17" ht="15.75" thickBot="1" x14ac:dyDescent="0.3">
      <c r="B7" s="24"/>
      <c r="C7" s="5">
        <v>1</v>
      </c>
      <c r="D7" s="5">
        <v>0.8</v>
      </c>
      <c r="E7" s="5">
        <v>0.6</v>
      </c>
      <c r="F7" s="5">
        <v>0.4</v>
      </c>
      <c r="G7" s="5">
        <v>0.2</v>
      </c>
      <c r="H7" s="24"/>
      <c r="I7" s="24" t="s">
        <v>78</v>
      </c>
      <c r="J7" s="17"/>
    </row>
    <row r="8" spans="2:17" ht="15.75" thickBot="1" x14ac:dyDescent="0.3">
      <c r="B8" s="3" t="s">
        <v>2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>
        <v>1</v>
      </c>
      <c r="I8" s="12">
        <v>0.1</v>
      </c>
      <c r="J8" s="18">
        <f>H8*I8</f>
        <v>0.1</v>
      </c>
      <c r="L8" s="7" t="s">
        <v>63</v>
      </c>
      <c r="M8" s="6"/>
      <c r="N8" s="6"/>
      <c r="O8" s="12">
        <v>0.25</v>
      </c>
      <c r="P8" s="2">
        <f>SUMIF(N9:N12,"x",M9:M12)</f>
        <v>0.75</v>
      </c>
      <c r="Q8" s="18">
        <f>O8*P8</f>
        <v>0.1875</v>
      </c>
    </row>
    <row r="9" spans="2:17" ht="15.75" thickBot="1" x14ac:dyDescent="0.3">
      <c r="B9" s="3" t="s">
        <v>3</v>
      </c>
      <c r="C9" s="2" t="s">
        <v>16</v>
      </c>
      <c r="D9" s="2" t="s">
        <v>17</v>
      </c>
      <c r="E9" s="2" t="s">
        <v>18</v>
      </c>
      <c r="F9" s="2" t="s">
        <v>19</v>
      </c>
      <c r="G9" s="2" t="s">
        <v>20</v>
      </c>
      <c r="H9" s="2">
        <v>0.8</v>
      </c>
      <c r="I9" s="12">
        <v>0.1</v>
      </c>
      <c r="J9" s="18">
        <f t="shared" ref="J9:J17" si="0">H9*I9</f>
        <v>8.0000000000000016E-2</v>
      </c>
      <c r="L9" s="3" t="s">
        <v>64</v>
      </c>
      <c r="M9" s="2">
        <v>1</v>
      </c>
      <c r="N9" s="2"/>
    </row>
    <row r="10" spans="2:17" ht="15.75" thickBot="1" x14ac:dyDescent="0.3">
      <c r="B10" s="3" t="s">
        <v>4</v>
      </c>
      <c r="C10" s="2" t="s">
        <v>21</v>
      </c>
      <c r="D10" s="2" t="s">
        <v>22</v>
      </c>
      <c r="E10" s="2" t="s">
        <v>23</v>
      </c>
      <c r="F10" s="2" t="s">
        <v>14</v>
      </c>
      <c r="G10" s="2" t="s">
        <v>16</v>
      </c>
      <c r="H10" s="2">
        <v>0.8</v>
      </c>
      <c r="I10" s="12">
        <v>0.15</v>
      </c>
      <c r="J10" s="18">
        <f t="shared" si="0"/>
        <v>0.12</v>
      </c>
      <c r="L10" s="3" t="s">
        <v>29</v>
      </c>
      <c r="M10" s="2">
        <v>0.75</v>
      </c>
      <c r="N10" s="2" t="s">
        <v>50</v>
      </c>
    </row>
    <row r="11" spans="2:17" ht="15.75" thickBot="1" x14ac:dyDescent="0.3">
      <c r="B11" s="3" t="s">
        <v>5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28</v>
      </c>
      <c r="H11" s="2">
        <v>1</v>
      </c>
      <c r="I11" s="12">
        <v>0.05</v>
      </c>
      <c r="J11" s="18">
        <f t="shared" si="0"/>
        <v>0.05</v>
      </c>
      <c r="L11" s="3" t="s">
        <v>32</v>
      </c>
      <c r="M11" s="2">
        <v>0.5</v>
      </c>
      <c r="N11" s="2"/>
    </row>
    <row r="12" spans="2:17" ht="15.75" thickBot="1" x14ac:dyDescent="0.3">
      <c r="B12" s="3" t="s">
        <v>6</v>
      </c>
      <c r="C12" s="2" t="s">
        <v>29</v>
      </c>
      <c r="D12" s="2" t="s">
        <v>30</v>
      </c>
      <c r="E12" s="2" t="s">
        <v>31</v>
      </c>
      <c r="F12" s="2" t="s">
        <v>32</v>
      </c>
      <c r="G12" s="2" t="s">
        <v>33</v>
      </c>
      <c r="H12" s="2">
        <v>0.2</v>
      </c>
      <c r="I12" s="12">
        <v>0.1</v>
      </c>
      <c r="J12" s="18">
        <f t="shared" si="0"/>
        <v>2.0000000000000004E-2</v>
      </c>
      <c r="L12" s="3" t="s">
        <v>33</v>
      </c>
      <c r="M12" s="2">
        <v>0.25</v>
      </c>
      <c r="N12" s="2"/>
    </row>
    <row r="13" spans="2:17" ht="15.75" thickBot="1" x14ac:dyDescent="0.3">
      <c r="B13" s="3" t="s">
        <v>7</v>
      </c>
      <c r="C13" s="2" t="s">
        <v>29</v>
      </c>
      <c r="D13" s="2" t="s">
        <v>30</v>
      </c>
      <c r="E13" s="2" t="s">
        <v>31</v>
      </c>
      <c r="F13" s="2" t="s">
        <v>32</v>
      </c>
      <c r="G13" s="2" t="s">
        <v>33</v>
      </c>
      <c r="H13" s="2">
        <v>0.2</v>
      </c>
      <c r="I13" s="12">
        <v>0.1</v>
      </c>
      <c r="J13" s="18">
        <f t="shared" si="0"/>
        <v>2.0000000000000004E-2</v>
      </c>
      <c r="L13" s="7" t="s">
        <v>65</v>
      </c>
      <c r="M13" s="5"/>
      <c r="N13" s="5"/>
      <c r="O13" s="12">
        <v>0.25</v>
      </c>
      <c r="P13" s="2">
        <f>SUMIF(N14:N18,"x",M14:M18)</f>
        <v>0.4</v>
      </c>
      <c r="Q13" s="18">
        <f>O13*P13</f>
        <v>0.1</v>
      </c>
    </row>
    <row r="14" spans="2:17" ht="15.75" thickBot="1" x14ac:dyDescent="0.3">
      <c r="B14" s="3" t="s">
        <v>8</v>
      </c>
      <c r="C14" s="2" t="s">
        <v>34</v>
      </c>
      <c r="D14" s="2" t="s">
        <v>13</v>
      </c>
      <c r="E14" s="2" t="s">
        <v>17</v>
      </c>
      <c r="F14" s="2" t="s">
        <v>18</v>
      </c>
      <c r="G14" s="2" t="s">
        <v>15</v>
      </c>
      <c r="H14" s="2">
        <v>1</v>
      </c>
      <c r="I14" s="12">
        <v>0.1</v>
      </c>
      <c r="J14" s="18">
        <f t="shared" si="0"/>
        <v>0.1</v>
      </c>
      <c r="L14" s="3" t="s">
        <v>62</v>
      </c>
      <c r="M14" s="2">
        <v>1</v>
      </c>
      <c r="N14" s="2"/>
    </row>
    <row r="15" spans="2:17" ht="15.75" thickBot="1" x14ac:dyDescent="0.3">
      <c r="B15" s="3" t="s">
        <v>9</v>
      </c>
      <c r="C15" s="2" t="s">
        <v>35</v>
      </c>
      <c r="D15" s="2" t="s">
        <v>36</v>
      </c>
      <c r="E15" s="2" t="s">
        <v>37</v>
      </c>
      <c r="F15" s="2" t="s">
        <v>38</v>
      </c>
      <c r="G15" s="2" t="s">
        <v>39</v>
      </c>
      <c r="H15" s="2">
        <v>1</v>
      </c>
      <c r="I15" s="12">
        <v>0.1</v>
      </c>
      <c r="J15" s="18">
        <f t="shared" si="0"/>
        <v>0.1</v>
      </c>
      <c r="L15" s="3" t="s">
        <v>66</v>
      </c>
      <c r="M15" s="2">
        <v>0.8</v>
      </c>
      <c r="N15" s="2"/>
    </row>
    <row r="16" spans="2:17" ht="15.75" thickBot="1" x14ac:dyDescent="0.3">
      <c r="B16" s="3" t="s">
        <v>10</v>
      </c>
      <c r="C16" s="2" t="s">
        <v>29</v>
      </c>
      <c r="D16" s="2" t="s">
        <v>30</v>
      </c>
      <c r="E16" s="2" t="s">
        <v>31</v>
      </c>
      <c r="F16" s="2" t="s">
        <v>32</v>
      </c>
      <c r="G16" s="2" t="s">
        <v>33</v>
      </c>
      <c r="H16" s="2">
        <v>0.2</v>
      </c>
      <c r="I16" s="12">
        <v>0.1</v>
      </c>
      <c r="J16" s="18">
        <f t="shared" si="0"/>
        <v>2.0000000000000004E-2</v>
      </c>
      <c r="L16" s="3" t="s">
        <v>67</v>
      </c>
      <c r="M16" s="2">
        <v>0.6</v>
      </c>
      <c r="N16" s="2"/>
    </row>
    <row r="17" spans="2:17" ht="15.75" thickBot="1" x14ac:dyDescent="0.3">
      <c r="B17" s="16" t="s">
        <v>80</v>
      </c>
      <c r="C17" s="13" t="s">
        <v>29</v>
      </c>
      <c r="D17" s="13" t="s">
        <v>30</v>
      </c>
      <c r="E17" s="13" t="s">
        <v>31</v>
      </c>
      <c r="F17" s="13" t="s">
        <v>32</v>
      </c>
      <c r="G17" s="13" t="s">
        <v>33</v>
      </c>
      <c r="H17" s="13">
        <v>0.8</v>
      </c>
      <c r="I17" s="12">
        <v>0.1</v>
      </c>
      <c r="J17" s="18">
        <f t="shared" si="0"/>
        <v>8.0000000000000016E-2</v>
      </c>
      <c r="L17" s="3" t="s">
        <v>68</v>
      </c>
      <c r="M17" s="2">
        <v>0.4</v>
      </c>
      <c r="N17" s="2" t="s">
        <v>50</v>
      </c>
    </row>
    <row r="18" spans="2:17" ht="15.75" thickBot="1" x14ac:dyDescent="0.3">
      <c r="B18" s="3"/>
      <c r="C18" s="3"/>
      <c r="D18" s="3"/>
      <c r="E18" s="3"/>
      <c r="F18" s="5" t="s">
        <v>40</v>
      </c>
      <c r="G18" s="5">
        <f>(COUNTA(B8:B17))*C7</f>
        <v>10</v>
      </c>
      <c r="H18" s="5">
        <f>SUM(H8:H17)</f>
        <v>7</v>
      </c>
      <c r="I18" s="12">
        <f>SUM(I8:I17)</f>
        <v>0.99999999999999989</v>
      </c>
      <c r="J18" s="18">
        <f>SUM(J8:J17)</f>
        <v>0.69000000000000017</v>
      </c>
      <c r="L18" s="3" t="s">
        <v>69</v>
      </c>
      <c r="M18" s="2">
        <v>0.2</v>
      </c>
      <c r="N18" s="2"/>
    </row>
    <row r="19" spans="2:17" ht="15.75" thickBot="1" x14ac:dyDescent="0.3">
      <c r="H19" s="12">
        <f>H18/G18</f>
        <v>0.7</v>
      </c>
      <c r="L19" s="7" t="s">
        <v>71</v>
      </c>
      <c r="M19" s="5"/>
      <c r="N19" s="5"/>
      <c r="O19" s="12">
        <v>0.25</v>
      </c>
      <c r="P19" s="2">
        <f>SUMIF(N20:N24,"x",M20:M24)</f>
        <v>0.6</v>
      </c>
      <c r="Q19" s="18">
        <f>O19*P19</f>
        <v>0.15</v>
      </c>
    </row>
    <row r="20" spans="2:17" ht="15.75" thickBot="1" x14ac:dyDescent="0.3">
      <c r="B20" s="9" t="s">
        <v>40</v>
      </c>
      <c r="C20" s="20">
        <f>I4+O4</f>
        <v>1</v>
      </c>
      <c r="D20" s="19">
        <f>J18*I4+Q32*O4</f>
        <v>0.65850000000000009</v>
      </c>
      <c r="L20" s="3" t="s">
        <v>76</v>
      </c>
      <c r="M20" s="2">
        <v>1</v>
      </c>
      <c r="N20" s="2"/>
    </row>
    <row r="21" spans="2:17" ht="15.75" thickBot="1" x14ac:dyDescent="0.3">
      <c r="L21" s="3" t="s">
        <v>75</v>
      </c>
      <c r="M21" s="2">
        <v>0.8</v>
      </c>
      <c r="N21" s="2"/>
    </row>
    <row r="22" spans="2:17" ht="15.75" thickBot="1" x14ac:dyDescent="0.3">
      <c r="D22" s="25">
        <f>D20/C20</f>
        <v>0.65850000000000009</v>
      </c>
      <c r="E22" s="26" t="s">
        <v>56</v>
      </c>
      <c r="L22" s="3" t="s">
        <v>74</v>
      </c>
      <c r="M22" s="2">
        <v>0.6</v>
      </c>
      <c r="N22" s="2" t="s">
        <v>50</v>
      </c>
    </row>
    <row r="23" spans="2:17" ht="15.75" thickBot="1" x14ac:dyDescent="0.3">
      <c r="D23" s="25"/>
      <c r="E23" s="26"/>
      <c r="L23" s="3" t="s">
        <v>73</v>
      </c>
      <c r="M23" s="2">
        <v>0.4</v>
      </c>
      <c r="N23" s="2"/>
    </row>
    <row r="24" spans="2:17" ht="15.75" thickBot="1" x14ac:dyDescent="0.3">
      <c r="G24"/>
      <c r="L24" s="3" t="s">
        <v>72</v>
      </c>
      <c r="M24" s="2">
        <v>0.2</v>
      </c>
      <c r="N24" s="2"/>
    </row>
    <row r="25" spans="2:17" ht="15.75" thickBot="1" x14ac:dyDescent="0.3">
      <c r="L25" s="7" t="s">
        <v>79</v>
      </c>
      <c r="M25" s="6"/>
      <c r="N25" s="6"/>
      <c r="O25" s="12">
        <v>0.25</v>
      </c>
      <c r="P25" s="2">
        <f>SUMIF(N26:N30,"x",M26:M30)</f>
        <v>0.8</v>
      </c>
      <c r="Q25" s="18">
        <f>O25*P25</f>
        <v>0.2</v>
      </c>
    </row>
    <row r="26" spans="2:17" ht="15.75" thickBot="1" x14ac:dyDescent="0.3">
      <c r="B26" s="5" t="s">
        <v>41</v>
      </c>
      <c r="C26" s="5" t="s">
        <v>51</v>
      </c>
      <c r="D26" s="5" t="s">
        <v>87</v>
      </c>
      <c r="E26" s="5" t="s">
        <v>81</v>
      </c>
      <c r="L26" s="3" t="s">
        <v>62</v>
      </c>
      <c r="M26" s="2">
        <v>1</v>
      </c>
      <c r="N26" s="2"/>
    </row>
    <row r="27" spans="2:17" ht="15.75" thickBot="1" x14ac:dyDescent="0.3">
      <c r="B27" s="4" t="s">
        <v>86</v>
      </c>
      <c r="C27" s="2" t="s">
        <v>52</v>
      </c>
      <c r="D27" s="2" t="s">
        <v>55</v>
      </c>
      <c r="E27" s="2" t="s">
        <v>42</v>
      </c>
      <c r="L27" s="3" t="s">
        <v>66</v>
      </c>
      <c r="M27" s="2">
        <v>0.8</v>
      </c>
      <c r="N27" s="2" t="s">
        <v>50</v>
      </c>
    </row>
    <row r="28" spans="2:17" ht="15.75" thickBot="1" x14ac:dyDescent="0.3">
      <c r="B28" s="2" t="s">
        <v>85</v>
      </c>
      <c r="C28" s="2" t="s">
        <v>49</v>
      </c>
      <c r="D28" s="2" t="s">
        <v>56</v>
      </c>
      <c r="E28" s="2" t="s">
        <v>43</v>
      </c>
      <c r="L28" s="3" t="s">
        <v>67</v>
      </c>
      <c r="M28" s="2">
        <v>0.6</v>
      </c>
      <c r="N28" s="2"/>
    </row>
    <row r="29" spans="2:17" ht="15.75" thickBot="1" x14ac:dyDescent="0.3">
      <c r="B29" s="2" t="s">
        <v>84</v>
      </c>
      <c r="C29" s="2" t="s">
        <v>53</v>
      </c>
      <c r="D29" s="2" t="s">
        <v>57</v>
      </c>
      <c r="E29" s="2" t="s">
        <v>44</v>
      </c>
      <c r="L29" s="3" t="s">
        <v>68</v>
      </c>
      <c r="M29" s="2">
        <v>0.4</v>
      </c>
      <c r="N29" s="2"/>
    </row>
    <row r="30" spans="2:17" ht="15.75" thickBot="1" x14ac:dyDescent="0.3">
      <c r="B30" s="4" t="s">
        <v>83</v>
      </c>
      <c r="C30" s="2" t="s">
        <v>54</v>
      </c>
      <c r="D30" s="2" t="s">
        <v>58</v>
      </c>
      <c r="E30" s="2" t="s">
        <v>45</v>
      </c>
      <c r="H30" s="15"/>
      <c r="L30" s="3" t="s">
        <v>69</v>
      </c>
      <c r="M30" s="2">
        <v>0.2</v>
      </c>
      <c r="N30" s="2"/>
    </row>
    <row r="31" spans="2:17" ht="15.75" thickBot="1" x14ac:dyDescent="0.3">
      <c r="B31" s="4" t="s">
        <v>82</v>
      </c>
      <c r="C31" s="2" t="s">
        <v>48</v>
      </c>
      <c r="D31" s="2" t="s">
        <v>59</v>
      </c>
      <c r="E31" s="2" t="s">
        <v>46</v>
      </c>
      <c r="H31" s="14"/>
    </row>
    <row r="32" spans="2:17" ht="15.75" thickBot="1" x14ac:dyDescent="0.3">
      <c r="H32" s="15"/>
      <c r="L32" s="6" t="s">
        <v>40</v>
      </c>
      <c r="M32" s="6">
        <f>M9+M14+M20+M26</f>
        <v>4</v>
      </c>
      <c r="N32" s="6">
        <f>SUMIF(N9:N30,"x",M9:M30)</f>
        <v>2.5499999999999998</v>
      </c>
      <c r="Q32" s="18">
        <f>Q8+Q13+Q19+Q25</f>
        <v>0.63749999999999996</v>
      </c>
    </row>
    <row r="33" spans="2:14" ht="15.75" thickBot="1" x14ac:dyDescent="0.3">
      <c r="B33" s="1" t="s">
        <v>88</v>
      </c>
      <c r="H33" s="15"/>
      <c r="N33" s="12">
        <f>N32/M32</f>
        <v>0.63749999999999996</v>
      </c>
    </row>
    <row r="34" spans="2:14" x14ac:dyDescent="0.25">
      <c r="H34" s="15"/>
    </row>
    <row r="35" spans="2:14" x14ac:dyDescent="0.25">
      <c r="H35" s="15"/>
    </row>
  </sheetData>
  <mergeCells count="6">
    <mergeCell ref="C6:G6"/>
    <mergeCell ref="B6:B7"/>
    <mergeCell ref="H6:H7"/>
    <mergeCell ref="I6:I7"/>
    <mergeCell ref="D22:D23"/>
    <mergeCell ref="E22:E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5"/>
  <sheetViews>
    <sheetView workbookViewId="0">
      <selection activeCell="G27" sqref="G27"/>
    </sheetView>
  </sheetViews>
  <sheetFormatPr defaultRowHeight="15" x14ac:dyDescent="0.25"/>
  <cols>
    <col min="1" max="1" width="9.140625" style="1"/>
    <col min="2" max="2" width="35.42578125" style="1" customWidth="1"/>
    <col min="3" max="7" width="15.7109375" style="1" customWidth="1"/>
    <col min="8" max="11" width="9.140625" style="1"/>
    <col min="12" max="12" width="38.42578125" style="1" customWidth="1"/>
    <col min="13" max="13" width="15.7109375" style="1" customWidth="1"/>
    <col min="14" max="16384" width="9.140625" style="1"/>
  </cols>
  <sheetData>
    <row r="2" spans="2:17" x14ac:dyDescent="0.25">
      <c r="B2" s="1" t="s">
        <v>61</v>
      </c>
    </row>
    <row r="4" spans="2:17" ht="15.75" thickBot="1" x14ac:dyDescent="0.3">
      <c r="B4" s="8" t="s">
        <v>77</v>
      </c>
      <c r="I4" s="11">
        <v>0.4</v>
      </c>
      <c r="J4" s="21"/>
      <c r="L4" s="8" t="s">
        <v>70</v>
      </c>
      <c r="M4" s="10"/>
      <c r="N4" s="10"/>
      <c r="O4" s="11">
        <v>0.6</v>
      </c>
    </row>
    <row r="6" spans="2:17" ht="15.75" thickBot="1" x14ac:dyDescent="0.3">
      <c r="B6" s="24" t="s">
        <v>60</v>
      </c>
      <c r="C6" s="23" t="s">
        <v>0</v>
      </c>
      <c r="D6" s="23"/>
      <c r="E6" s="23"/>
      <c r="F6" s="23"/>
      <c r="G6" s="23"/>
      <c r="H6" s="24" t="s">
        <v>1</v>
      </c>
      <c r="I6" s="24" t="s">
        <v>78</v>
      </c>
      <c r="J6" s="17"/>
      <c r="M6" s="22" t="s">
        <v>47</v>
      </c>
      <c r="N6" s="22" t="s">
        <v>1</v>
      </c>
      <c r="O6" s="22" t="s">
        <v>78</v>
      </c>
    </row>
    <row r="7" spans="2:17" ht="15.75" thickBot="1" x14ac:dyDescent="0.3">
      <c r="B7" s="24"/>
      <c r="C7" s="22">
        <v>1</v>
      </c>
      <c r="D7" s="22">
        <v>0.8</v>
      </c>
      <c r="E7" s="22">
        <v>0.6</v>
      </c>
      <c r="F7" s="22">
        <v>0.4</v>
      </c>
      <c r="G7" s="22">
        <v>0.2</v>
      </c>
      <c r="H7" s="24"/>
      <c r="I7" s="24" t="s">
        <v>78</v>
      </c>
      <c r="J7" s="17"/>
    </row>
    <row r="8" spans="2:17" ht="15.75" thickBot="1" x14ac:dyDescent="0.3">
      <c r="B8" s="3" t="s">
        <v>2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>
        <v>0.2</v>
      </c>
      <c r="I8" s="12">
        <v>0.1</v>
      </c>
      <c r="J8" s="18">
        <f>H8*I8</f>
        <v>2.0000000000000004E-2</v>
      </c>
      <c r="L8" s="7" t="s">
        <v>63</v>
      </c>
      <c r="M8" s="22"/>
      <c r="N8" s="22"/>
      <c r="O8" s="12">
        <v>0.25</v>
      </c>
      <c r="P8" s="2">
        <f>SUMIF(N9:N12,"x",M9:M12)</f>
        <v>0.75</v>
      </c>
      <c r="Q8" s="18">
        <f>O8*P8</f>
        <v>0.1875</v>
      </c>
    </row>
    <row r="9" spans="2:17" ht="15.75" thickBot="1" x14ac:dyDescent="0.3">
      <c r="B9" s="3" t="s">
        <v>3</v>
      </c>
      <c r="C9" s="2" t="s">
        <v>16</v>
      </c>
      <c r="D9" s="2" t="s">
        <v>17</v>
      </c>
      <c r="E9" s="2" t="s">
        <v>18</v>
      </c>
      <c r="F9" s="2" t="s">
        <v>19</v>
      </c>
      <c r="G9" s="2" t="s">
        <v>20</v>
      </c>
      <c r="H9" s="2">
        <v>0.2</v>
      </c>
      <c r="I9" s="12">
        <v>0.1</v>
      </c>
      <c r="J9" s="18">
        <f t="shared" ref="J9:J17" si="0">H9*I9</f>
        <v>2.0000000000000004E-2</v>
      </c>
      <c r="L9" s="3" t="s">
        <v>64</v>
      </c>
      <c r="M9" s="2">
        <v>1</v>
      </c>
      <c r="N9" s="2"/>
    </row>
    <row r="10" spans="2:17" ht="15.75" thickBot="1" x14ac:dyDescent="0.3">
      <c r="B10" s="3" t="s">
        <v>4</v>
      </c>
      <c r="C10" s="2" t="s">
        <v>21</v>
      </c>
      <c r="D10" s="2" t="s">
        <v>22</v>
      </c>
      <c r="E10" s="2" t="s">
        <v>23</v>
      </c>
      <c r="F10" s="2" t="s">
        <v>14</v>
      </c>
      <c r="G10" s="2" t="s">
        <v>16</v>
      </c>
      <c r="H10" s="2">
        <v>0.6</v>
      </c>
      <c r="I10" s="12">
        <v>0.15</v>
      </c>
      <c r="J10" s="18">
        <f t="shared" si="0"/>
        <v>0.09</v>
      </c>
      <c r="L10" s="3" t="s">
        <v>29</v>
      </c>
      <c r="M10" s="2">
        <v>0.75</v>
      </c>
      <c r="N10" s="2" t="s">
        <v>50</v>
      </c>
    </row>
    <row r="11" spans="2:17" ht="15.75" thickBot="1" x14ac:dyDescent="0.3">
      <c r="B11" s="3" t="s">
        <v>5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28</v>
      </c>
      <c r="H11" s="2">
        <v>1</v>
      </c>
      <c r="I11" s="12">
        <v>0.05</v>
      </c>
      <c r="J11" s="18">
        <f t="shared" si="0"/>
        <v>0.05</v>
      </c>
      <c r="L11" s="3" t="s">
        <v>32</v>
      </c>
      <c r="M11" s="2">
        <v>0.5</v>
      </c>
      <c r="N11" s="2"/>
    </row>
    <row r="12" spans="2:17" ht="15.75" thickBot="1" x14ac:dyDescent="0.3">
      <c r="B12" s="3" t="s">
        <v>6</v>
      </c>
      <c r="C12" s="2" t="s">
        <v>29</v>
      </c>
      <c r="D12" s="2" t="s">
        <v>30</v>
      </c>
      <c r="E12" s="2" t="s">
        <v>31</v>
      </c>
      <c r="F12" s="2" t="s">
        <v>32</v>
      </c>
      <c r="G12" s="2" t="s">
        <v>33</v>
      </c>
      <c r="H12" s="2">
        <v>0.8</v>
      </c>
      <c r="I12" s="12">
        <v>0.1</v>
      </c>
      <c r="J12" s="18">
        <f t="shared" si="0"/>
        <v>8.0000000000000016E-2</v>
      </c>
      <c r="L12" s="3" t="s">
        <v>33</v>
      </c>
      <c r="M12" s="2">
        <v>0.25</v>
      </c>
      <c r="N12" s="2"/>
    </row>
    <row r="13" spans="2:17" ht="15.75" thickBot="1" x14ac:dyDescent="0.3">
      <c r="B13" s="3" t="s">
        <v>7</v>
      </c>
      <c r="C13" s="2" t="s">
        <v>29</v>
      </c>
      <c r="D13" s="2" t="s">
        <v>30</v>
      </c>
      <c r="E13" s="2" t="s">
        <v>31</v>
      </c>
      <c r="F13" s="2" t="s">
        <v>32</v>
      </c>
      <c r="G13" s="2" t="s">
        <v>33</v>
      </c>
      <c r="H13" s="2">
        <v>1</v>
      </c>
      <c r="I13" s="12">
        <v>0.1</v>
      </c>
      <c r="J13" s="18">
        <f t="shared" si="0"/>
        <v>0.1</v>
      </c>
      <c r="L13" s="7" t="s">
        <v>65</v>
      </c>
      <c r="M13" s="22"/>
      <c r="N13" s="22"/>
      <c r="O13" s="12">
        <v>0.25</v>
      </c>
      <c r="P13" s="2">
        <f>SUMIF(N14:N18,"x",M14:M18)</f>
        <v>0.4</v>
      </c>
      <c r="Q13" s="18">
        <f>O13*P13</f>
        <v>0.1</v>
      </c>
    </row>
    <row r="14" spans="2:17" ht="15.75" thickBot="1" x14ac:dyDescent="0.3">
      <c r="B14" s="3" t="s">
        <v>8</v>
      </c>
      <c r="C14" s="2" t="s">
        <v>34</v>
      </c>
      <c r="D14" s="2" t="s">
        <v>13</v>
      </c>
      <c r="E14" s="2" t="s">
        <v>17</v>
      </c>
      <c r="F14" s="2" t="s">
        <v>18</v>
      </c>
      <c r="G14" s="2" t="s">
        <v>15</v>
      </c>
      <c r="H14" s="2">
        <v>0.2</v>
      </c>
      <c r="I14" s="12">
        <v>0.1</v>
      </c>
      <c r="J14" s="18">
        <f t="shared" si="0"/>
        <v>2.0000000000000004E-2</v>
      </c>
      <c r="L14" s="3" t="s">
        <v>62</v>
      </c>
      <c r="M14" s="2">
        <v>1</v>
      </c>
      <c r="N14" s="2"/>
    </row>
    <row r="15" spans="2:17" ht="15.75" thickBot="1" x14ac:dyDescent="0.3">
      <c r="B15" s="3" t="s">
        <v>9</v>
      </c>
      <c r="C15" s="2" t="s">
        <v>35</v>
      </c>
      <c r="D15" s="2" t="s">
        <v>36</v>
      </c>
      <c r="E15" s="2" t="s">
        <v>37</v>
      </c>
      <c r="F15" s="2" t="s">
        <v>38</v>
      </c>
      <c r="G15" s="2" t="s">
        <v>39</v>
      </c>
      <c r="H15" s="2">
        <v>1</v>
      </c>
      <c r="I15" s="12">
        <v>0.1</v>
      </c>
      <c r="J15" s="18">
        <f t="shared" si="0"/>
        <v>0.1</v>
      </c>
      <c r="L15" s="3" t="s">
        <v>66</v>
      </c>
      <c r="M15" s="2">
        <v>0.8</v>
      </c>
      <c r="N15" s="2"/>
    </row>
    <row r="16" spans="2:17" ht="15.75" thickBot="1" x14ac:dyDescent="0.3">
      <c r="B16" s="3" t="s">
        <v>10</v>
      </c>
      <c r="C16" s="2" t="s">
        <v>29</v>
      </c>
      <c r="D16" s="2" t="s">
        <v>30</v>
      </c>
      <c r="E16" s="2" t="s">
        <v>31</v>
      </c>
      <c r="F16" s="2" t="s">
        <v>32</v>
      </c>
      <c r="G16" s="2" t="s">
        <v>33</v>
      </c>
      <c r="H16" s="2">
        <v>0.6</v>
      </c>
      <c r="I16" s="12">
        <v>0.1</v>
      </c>
      <c r="J16" s="18">
        <f t="shared" si="0"/>
        <v>0.06</v>
      </c>
      <c r="L16" s="3" t="s">
        <v>67</v>
      </c>
      <c r="M16" s="2">
        <v>0.6</v>
      </c>
      <c r="N16" s="2"/>
    </row>
    <row r="17" spans="2:17" ht="15.75" thickBot="1" x14ac:dyDescent="0.3">
      <c r="B17" s="16" t="s">
        <v>80</v>
      </c>
      <c r="C17" s="13" t="s">
        <v>29</v>
      </c>
      <c r="D17" s="13" t="s">
        <v>30</v>
      </c>
      <c r="E17" s="13" t="s">
        <v>31</v>
      </c>
      <c r="F17" s="13" t="s">
        <v>32</v>
      </c>
      <c r="G17" s="13" t="s">
        <v>33</v>
      </c>
      <c r="H17" s="13">
        <v>0.8</v>
      </c>
      <c r="I17" s="12">
        <v>0.1</v>
      </c>
      <c r="J17" s="18">
        <f t="shared" si="0"/>
        <v>8.0000000000000016E-2</v>
      </c>
      <c r="L17" s="3" t="s">
        <v>68</v>
      </c>
      <c r="M17" s="2">
        <v>0.4</v>
      </c>
      <c r="N17" s="2" t="s">
        <v>50</v>
      </c>
    </row>
    <row r="18" spans="2:17" ht="15.75" thickBot="1" x14ac:dyDescent="0.3">
      <c r="B18" s="3"/>
      <c r="C18" s="3"/>
      <c r="D18" s="3"/>
      <c r="E18" s="3"/>
      <c r="F18" s="22" t="s">
        <v>40</v>
      </c>
      <c r="G18" s="22">
        <f>(COUNTA(B8:B17))*C7</f>
        <v>10</v>
      </c>
      <c r="H18" s="22">
        <f>SUM(H8:H17)</f>
        <v>6.3999999999999995</v>
      </c>
      <c r="I18" s="12">
        <f>SUM(I8:I17)</f>
        <v>0.99999999999999989</v>
      </c>
      <c r="J18" s="18">
        <f>SUM(J8:J17)</f>
        <v>0.62000000000000011</v>
      </c>
      <c r="L18" s="3" t="s">
        <v>69</v>
      </c>
      <c r="M18" s="2">
        <v>0.2</v>
      </c>
      <c r="N18" s="2"/>
    </row>
    <row r="19" spans="2:17" ht="15.75" thickBot="1" x14ac:dyDescent="0.3">
      <c r="H19" s="12">
        <f>H18/G18</f>
        <v>0.6399999999999999</v>
      </c>
      <c r="L19" s="7" t="s">
        <v>71</v>
      </c>
      <c r="M19" s="22"/>
      <c r="N19" s="22"/>
      <c r="O19" s="12">
        <v>0.25</v>
      </c>
      <c r="P19" s="2">
        <f>SUMIF(N20:N24,"x",M20:M24)</f>
        <v>0.6</v>
      </c>
      <c r="Q19" s="18">
        <f>O19*P19</f>
        <v>0.15</v>
      </c>
    </row>
    <row r="20" spans="2:17" ht="15.75" thickBot="1" x14ac:dyDescent="0.3">
      <c r="B20" s="9" t="s">
        <v>40</v>
      </c>
      <c r="C20" s="20">
        <f>I4+O4</f>
        <v>1</v>
      </c>
      <c r="D20" s="19">
        <f>J18*I4+Q32*O4</f>
        <v>0.57050000000000001</v>
      </c>
      <c r="L20" s="3" t="s">
        <v>76</v>
      </c>
      <c r="M20" s="2">
        <v>1</v>
      </c>
      <c r="N20" s="2"/>
    </row>
    <row r="21" spans="2:17" ht="15.75" thickBot="1" x14ac:dyDescent="0.3">
      <c r="L21" s="3" t="s">
        <v>75</v>
      </c>
      <c r="M21" s="2">
        <v>0.8</v>
      </c>
      <c r="N21" s="2"/>
    </row>
    <row r="22" spans="2:17" ht="15.75" thickBot="1" x14ac:dyDescent="0.3">
      <c r="D22" s="25">
        <f>D20/C20</f>
        <v>0.57050000000000001</v>
      </c>
      <c r="E22" s="26" t="s">
        <v>56</v>
      </c>
      <c r="L22" s="3" t="s">
        <v>74</v>
      </c>
      <c r="M22" s="2">
        <v>0.6</v>
      </c>
      <c r="N22" s="2" t="s">
        <v>50</v>
      </c>
    </row>
    <row r="23" spans="2:17" ht="15.75" thickBot="1" x14ac:dyDescent="0.3">
      <c r="D23" s="25"/>
      <c r="E23" s="26"/>
      <c r="L23" s="3" t="s">
        <v>73</v>
      </c>
      <c r="M23" s="2">
        <v>0.4</v>
      </c>
      <c r="N23" s="2"/>
    </row>
    <row r="24" spans="2:17" ht="15.75" thickBot="1" x14ac:dyDescent="0.3">
      <c r="G24"/>
      <c r="L24" s="3" t="s">
        <v>72</v>
      </c>
      <c r="M24" s="2">
        <v>0.2</v>
      </c>
      <c r="N24" s="2"/>
    </row>
    <row r="25" spans="2:17" ht="15.75" thickBot="1" x14ac:dyDescent="0.3">
      <c r="L25" s="7" t="s">
        <v>79</v>
      </c>
      <c r="M25" s="22"/>
      <c r="N25" s="22"/>
      <c r="O25" s="12">
        <v>0.25</v>
      </c>
      <c r="P25" s="2">
        <f>SUMIF(N26:N30,"x",M26:M30)</f>
        <v>0.4</v>
      </c>
      <c r="Q25" s="18">
        <f>O25*P25</f>
        <v>0.1</v>
      </c>
    </row>
    <row r="26" spans="2:17" ht="15.75" thickBot="1" x14ac:dyDescent="0.3">
      <c r="B26" s="22" t="s">
        <v>41</v>
      </c>
      <c r="C26" s="22" t="s">
        <v>51</v>
      </c>
      <c r="D26" s="22" t="s">
        <v>87</v>
      </c>
      <c r="E26" s="22" t="s">
        <v>81</v>
      </c>
      <c r="L26" s="3" t="s">
        <v>62</v>
      </c>
      <c r="M26" s="2">
        <v>1</v>
      </c>
      <c r="N26" s="2"/>
    </row>
    <row r="27" spans="2:17" ht="15.75" thickBot="1" x14ac:dyDescent="0.3">
      <c r="B27" s="4" t="s">
        <v>86</v>
      </c>
      <c r="C27" s="2" t="s">
        <v>52</v>
      </c>
      <c r="D27" s="2" t="s">
        <v>55</v>
      </c>
      <c r="E27" s="2" t="s">
        <v>42</v>
      </c>
      <c r="L27" s="3" t="s">
        <v>66</v>
      </c>
      <c r="M27" s="2">
        <v>0.8</v>
      </c>
      <c r="N27" s="2"/>
    </row>
    <row r="28" spans="2:17" ht="15.75" thickBot="1" x14ac:dyDescent="0.3">
      <c r="B28" s="2" t="s">
        <v>85</v>
      </c>
      <c r="C28" s="2" t="s">
        <v>49</v>
      </c>
      <c r="D28" s="2" t="s">
        <v>56</v>
      </c>
      <c r="E28" s="2" t="s">
        <v>43</v>
      </c>
      <c r="L28" s="3" t="s">
        <v>67</v>
      </c>
      <c r="M28" s="2">
        <v>0.6</v>
      </c>
      <c r="N28" s="2"/>
    </row>
    <row r="29" spans="2:17" ht="15.75" thickBot="1" x14ac:dyDescent="0.3">
      <c r="B29" s="2" t="s">
        <v>84</v>
      </c>
      <c r="C29" s="2" t="s">
        <v>53</v>
      </c>
      <c r="D29" s="2" t="s">
        <v>57</v>
      </c>
      <c r="E29" s="2" t="s">
        <v>44</v>
      </c>
      <c r="L29" s="3" t="s">
        <v>68</v>
      </c>
      <c r="M29" s="2">
        <v>0.4</v>
      </c>
      <c r="N29" s="2" t="s">
        <v>50</v>
      </c>
    </row>
    <row r="30" spans="2:17" ht="15.75" thickBot="1" x14ac:dyDescent="0.3">
      <c r="B30" s="4" t="s">
        <v>83</v>
      </c>
      <c r="C30" s="2" t="s">
        <v>54</v>
      </c>
      <c r="D30" s="2" t="s">
        <v>58</v>
      </c>
      <c r="E30" s="2" t="s">
        <v>45</v>
      </c>
      <c r="H30" s="15"/>
      <c r="L30" s="3" t="s">
        <v>69</v>
      </c>
      <c r="M30" s="2">
        <v>0.2</v>
      </c>
      <c r="N30" s="2"/>
    </row>
    <row r="31" spans="2:17" ht="15.75" thickBot="1" x14ac:dyDescent="0.3">
      <c r="B31" s="4" t="s">
        <v>82</v>
      </c>
      <c r="C31" s="2" t="s">
        <v>48</v>
      </c>
      <c r="D31" s="2" t="s">
        <v>59</v>
      </c>
      <c r="E31" s="2" t="s">
        <v>46</v>
      </c>
      <c r="H31" s="14"/>
    </row>
    <row r="32" spans="2:17" ht="15.75" thickBot="1" x14ac:dyDescent="0.3">
      <c r="H32" s="15"/>
      <c r="L32" s="22" t="s">
        <v>40</v>
      </c>
      <c r="M32" s="22">
        <f>M9+M14+M20+M26</f>
        <v>4</v>
      </c>
      <c r="N32" s="22">
        <f>SUMIF(N9:N30,"x",M9:M30)</f>
        <v>2.15</v>
      </c>
      <c r="Q32" s="18">
        <f>Q8+Q13+Q19+Q25</f>
        <v>0.53749999999999998</v>
      </c>
    </row>
    <row r="33" spans="2:14" ht="15.75" thickBot="1" x14ac:dyDescent="0.3">
      <c r="B33" s="1" t="s">
        <v>88</v>
      </c>
      <c r="H33" s="15"/>
      <c r="N33" s="12">
        <f>N32/M32</f>
        <v>0.53749999999999998</v>
      </c>
    </row>
    <row r="34" spans="2:14" x14ac:dyDescent="0.25">
      <c r="H34" s="15"/>
    </row>
    <row r="35" spans="2:14" x14ac:dyDescent="0.25">
      <c r="H35" s="15"/>
    </row>
  </sheetData>
  <mergeCells count="6">
    <mergeCell ref="B6:B7"/>
    <mergeCell ref="C6:G6"/>
    <mergeCell ref="H6:H7"/>
    <mergeCell ref="I6:I7"/>
    <mergeCell ref="D22:D23"/>
    <mergeCell ref="E22:E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2011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Z50</dc:creator>
  <cp:lastModifiedBy>Z50</cp:lastModifiedBy>
  <cp:lastPrinted>2017-06-13T18:03:00Z</cp:lastPrinted>
  <dcterms:created xsi:type="dcterms:W3CDTF">2016-03-15T22:03:19Z</dcterms:created>
  <dcterms:modified xsi:type="dcterms:W3CDTF">2017-06-14T13:08:50Z</dcterms:modified>
</cp:coreProperties>
</file>